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esktop\Oasis\2023 tax forms &amp; info\"/>
    </mc:Choice>
  </mc:AlternateContent>
  <bookViews>
    <workbookView xWindow="0" yWindow="0" windowWidth="28800" windowHeight="1117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1" l="1"/>
  <c r="F41" i="1"/>
  <c r="S39" i="1"/>
  <c r="Q39" i="1"/>
  <c r="S38" i="1"/>
  <c r="D38" i="1"/>
  <c r="Q38" i="1" s="1"/>
  <c r="S37" i="1"/>
  <c r="D37" i="1"/>
  <c r="Q37" i="1" s="1"/>
  <c r="S36" i="1"/>
  <c r="Q36" i="1"/>
  <c r="S35" i="1"/>
  <c r="D35" i="1"/>
  <c r="Q35" i="1" s="1"/>
  <c r="S34" i="1"/>
  <c r="D34" i="1"/>
  <c r="S33" i="1"/>
  <c r="S41" i="1" s="1"/>
  <c r="J33" i="1"/>
  <c r="J41" i="1" s="1"/>
  <c r="S28" i="1"/>
  <c r="D28" i="1"/>
  <c r="Q28" i="1" s="1"/>
  <c r="S26" i="1"/>
  <c r="Q26" i="1"/>
  <c r="S25" i="1"/>
  <c r="D25" i="1"/>
  <c r="Q25" i="1" s="1"/>
  <c r="S24" i="1"/>
  <c r="Q24" i="1"/>
  <c r="S23" i="1"/>
  <c r="J23" i="1"/>
  <c r="D23" i="1"/>
  <c r="S22" i="1"/>
  <c r="Q22" i="1"/>
  <c r="S21" i="1"/>
  <c r="D21" i="1"/>
  <c r="Q21" i="1" s="1"/>
  <c r="S20" i="1"/>
  <c r="D20" i="1"/>
  <c r="Q20" i="1" s="1"/>
  <c r="S19" i="1"/>
  <c r="D19" i="1"/>
  <c r="Q19" i="1" s="1"/>
  <c r="S18" i="1"/>
  <c r="D18" i="1"/>
  <c r="Q18" i="1" s="1"/>
  <c r="S17" i="1"/>
  <c r="D17" i="1"/>
  <c r="Q17" i="1" s="1"/>
  <c r="S16" i="1"/>
  <c r="D16" i="1"/>
  <c r="Q16" i="1" s="1"/>
  <c r="M14" i="1"/>
  <c r="M30" i="1" s="1"/>
  <c r="M43" i="1" s="1"/>
  <c r="J14" i="1"/>
  <c r="F14" i="1"/>
  <c r="F30" i="1" s="1"/>
  <c r="F43" i="1" s="1"/>
  <c r="S13" i="1"/>
  <c r="D13" i="1"/>
  <c r="Q13" i="1" s="1"/>
  <c r="S12" i="1"/>
  <c r="D12" i="1"/>
  <c r="Q12" i="1" s="1"/>
  <c r="S11" i="1"/>
  <c r="D11" i="1"/>
  <c r="Q11" i="1" s="1"/>
  <c r="M7" i="1"/>
  <c r="S7" i="1" s="1"/>
  <c r="J7" i="1"/>
  <c r="Q7" i="1" s="1"/>
  <c r="Q23" i="1" l="1"/>
  <c r="S14" i="1"/>
  <c r="S30" i="1" s="1"/>
  <c r="D41" i="1"/>
  <c r="D14" i="1"/>
  <c r="D30" i="1" s="1"/>
  <c r="D43" i="1" s="1"/>
  <c r="J30" i="1"/>
  <c r="J43" i="1" s="1"/>
  <c r="Q14" i="1"/>
  <c r="Q30" i="1" s="1"/>
  <c r="S43" i="1"/>
  <c r="Q34" i="1"/>
  <c r="Q33" i="1"/>
  <c r="Q41" i="1" l="1"/>
  <c r="Q43" i="1"/>
</calcChain>
</file>

<file path=xl/sharedStrings.xml><?xml version="1.0" encoding="utf-8"?>
<sst xmlns="http://schemas.openxmlformats.org/spreadsheetml/2006/main" count="37" uniqueCount="37">
  <si>
    <t xml:space="preserve">                Statement of Income and Expenses</t>
  </si>
  <si>
    <t xml:space="preserve">   For the Years Ended December 31, 2023 and 2022</t>
  </si>
  <si>
    <t xml:space="preserve">   </t>
  </si>
  <si>
    <t xml:space="preserve">    Temporarily</t>
  </si>
  <si>
    <t>Combined</t>
  </si>
  <si>
    <t xml:space="preserve">               Unrestricted</t>
  </si>
  <si>
    <t xml:space="preserve">                     Restricted</t>
  </si>
  <si>
    <t>All Funds</t>
  </si>
  <si>
    <t>Income:</t>
  </si>
  <si>
    <t>Contributions</t>
  </si>
  <si>
    <t>Pledges</t>
  </si>
  <si>
    <t>Grants</t>
  </si>
  <si>
    <t>Total Cash Donations</t>
  </si>
  <si>
    <t>Dividend Income</t>
  </si>
  <si>
    <t>Interest Income</t>
  </si>
  <si>
    <t>Stock Donations</t>
  </si>
  <si>
    <t>Gain/(Loss) on sale of stock donations</t>
  </si>
  <si>
    <t>Gross  Sales on Promo items</t>
  </si>
  <si>
    <t>Fees for Services</t>
  </si>
  <si>
    <t>Interest on Investments</t>
  </si>
  <si>
    <t>Special Events -fundraiser Revenue</t>
  </si>
  <si>
    <t>Disposal of Assets</t>
  </si>
  <si>
    <t>Insurance Proceeds</t>
  </si>
  <si>
    <t>Miscellaneous Income</t>
  </si>
  <si>
    <t>Non-cash donations</t>
  </si>
  <si>
    <t>Total Income:</t>
  </si>
  <si>
    <t>Expenses:</t>
  </si>
  <si>
    <r>
      <t xml:space="preserve">Program activities </t>
    </r>
    <r>
      <rPr>
        <b/>
        <sz val="11"/>
        <rFont val="Arial"/>
        <family val="2"/>
      </rPr>
      <t xml:space="preserve"> </t>
    </r>
  </si>
  <si>
    <r>
      <t xml:space="preserve">Operating expense </t>
    </r>
    <r>
      <rPr>
        <b/>
        <sz val="11"/>
        <rFont val="Arial"/>
        <family val="2"/>
      </rPr>
      <t xml:space="preserve"> </t>
    </r>
  </si>
  <si>
    <t>Property &amp; Equipment</t>
  </si>
  <si>
    <t>Depreciation Expense</t>
  </si>
  <si>
    <t>Licenses &amp; fees</t>
  </si>
  <si>
    <t xml:space="preserve">Direct expenses for fundraising </t>
  </si>
  <si>
    <t>Continuing Education</t>
  </si>
  <si>
    <t>Total disbursements:</t>
  </si>
  <si>
    <t>Excess of Income over Expenses:</t>
  </si>
  <si>
    <r>
      <t xml:space="preserve">         </t>
    </r>
    <r>
      <rPr>
        <b/>
        <sz val="14"/>
        <color theme="1"/>
        <rFont val="Arial"/>
        <family val="2"/>
      </rPr>
      <t xml:space="preserve">THE OASIS ANIMAL SANCTUARY, INC.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</si>
</sst>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indexed="14"/>
      <name val="Arial"/>
      <family val="2"/>
    </font>
    <font>
      <b/>
      <sz val="12"/>
      <name val="Arial"/>
      <family val="2"/>
    </font>
    <font>
      <b/>
      <u/>
      <sz val="12"/>
      <color indexed="14"/>
      <name val="Arial"/>
      <family val="2"/>
    </font>
    <font>
      <b/>
      <sz val="9"/>
      <name val="Arial"/>
      <family val="2"/>
    </font>
    <font>
      <u/>
      <sz val="12"/>
      <color indexed="14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u/>
      <sz val="9"/>
      <name val="Arial"/>
      <family val="2"/>
    </font>
    <font>
      <sz val="12"/>
      <name val="Arial"/>
      <family val="2"/>
    </font>
    <font>
      <sz val="12"/>
      <color indexed="14"/>
      <name val="Arial"/>
      <family val="2"/>
    </font>
    <font>
      <b/>
      <u/>
      <sz val="12"/>
      <color theme="6" tint="0.39997558519241921"/>
      <name val="Arial"/>
      <family val="2"/>
    </font>
    <font>
      <b/>
      <sz val="11"/>
      <name val="Arial"/>
      <family val="2"/>
    </font>
    <font>
      <sz val="12"/>
      <color theme="6" tint="0.39997558519241921"/>
      <name val="Arial"/>
      <family val="2"/>
    </font>
    <font>
      <b/>
      <sz val="12"/>
      <color indexed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38" fontId="1" fillId="0" borderId="0" xfId="0" applyNumberFormat="1" applyFont="1"/>
    <xf numFmtId="38" fontId="2" fillId="0" borderId="0" xfId="0" applyNumberFormat="1" applyFont="1"/>
    <xf numFmtId="38" fontId="0" fillId="0" borderId="0" xfId="0" applyNumberFormat="1" applyFill="1"/>
    <xf numFmtId="38" fontId="3" fillId="0" borderId="0" xfId="0" applyNumberFormat="1" applyFont="1"/>
    <xf numFmtId="38" fontId="0" fillId="0" borderId="0" xfId="0" applyNumberFormat="1" applyBorder="1" applyAlignment="1">
      <alignment horizontal="left"/>
    </xf>
    <xf numFmtId="38" fontId="0" fillId="0" borderId="0" xfId="0" applyNumberFormat="1"/>
    <xf numFmtId="38" fontId="0" fillId="0" borderId="0" xfId="0" applyNumberFormat="1" applyFill="1" applyBorder="1"/>
    <xf numFmtId="38" fontId="4" fillId="0" borderId="0" xfId="0" applyNumberFormat="1" applyFont="1" applyBorder="1"/>
    <xf numFmtId="38" fontId="0" fillId="0" borderId="0" xfId="0" applyNumberFormat="1" applyBorder="1"/>
    <xf numFmtId="38" fontId="5" fillId="0" borderId="0" xfId="0" applyNumberFormat="1" applyFont="1"/>
    <xf numFmtId="38" fontId="5" fillId="0" borderId="0" xfId="0" applyNumberFormat="1" applyFont="1" applyFill="1"/>
    <xf numFmtId="38" fontId="6" fillId="0" borderId="0" xfId="0" applyNumberFormat="1" applyFont="1"/>
    <xf numFmtId="38" fontId="7" fillId="0" borderId="0" xfId="0" applyNumberFormat="1" applyFont="1" applyFill="1" applyAlignment="1">
      <alignment horizontal="center"/>
    </xf>
    <xf numFmtId="38" fontId="8" fillId="0" borderId="0" xfId="0" applyNumberFormat="1" applyFont="1" applyAlignment="1">
      <alignment horizontal="center"/>
    </xf>
    <xf numFmtId="38" fontId="7" fillId="0" borderId="0" xfId="0" applyNumberFormat="1" applyFont="1" applyAlignment="1">
      <alignment horizontal="center"/>
    </xf>
    <xf numFmtId="38" fontId="7" fillId="0" borderId="0" xfId="0" applyNumberFormat="1" applyFont="1" applyBorder="1" applyAlignment="1">
      <alignment horizontal="left"/>
    </xf>
    <xf numFmtId="38" fontId="7" fillId="0" borderId="0" xfId="0" applyNumberFormat="1" applyFont="1" applyFill="1" applyBorder="1" applyAlignment="1">
      <alignment horizontal="center"/>
    </xf>
    <xf numFmtId="38" fontId="7" fillId="0" borderId="0" xfId="0" applyNumberFormat="1" applyFont="1" applyAlignment="1">
      <alignment horizontal="left"/>
    </xf>
    <xf numFmtId="38" fontId="9" fillId="0" borderId="1" xfId="0" applyNumberFormat="1" applyFont="1" applyBorder="1"/>
    <xf numFmtId="38" fontId="7" fillId="0" borderId="1" xfId="0" applyNumberFormat="1" applyFont="1" applyFill="1" applyBorder="1" applyAlignment="1">
      <alignment horizontal="left"/>
    </xf>
    <xf numFmtId="38" fontId="10" fillId="0" borderId="1" xfId="0" applyNumberFormat="1" applyFont="1" applyBorder="1"/>
    <xf numFmtId="38" fontId="11" fillId="0" borderId="1" xfId="0" applyNumberFormat="1" applyFont="1" applyBorder="1"/>
    <xf numFmtId="38" fontId="12" fillId="0" borderId="1" xfId="0" applyNumberFormat="1" applyFont="1" applyBorder="1" applyAlignment="1">
      <alignment horizontal="left"/>
    </xf>
    <xf numFmtId="38" fontId="12" fillId="0" borderId="0" xfId="0" applyNumberFormat="1" applyFont="1" applyBorder="1" applyAlignment="1">
      <alignment horizontal="left"/>
    </xf>
    <xf numFmtId="38" fontId="7" fillId="0" borderId="1" xfId="0" applyNumberFormat="1" applyFont="1" applyBorder="1" applyAlignment="1">
      <alignment horizontal="left"/>
    </xf>
    <xf numFmtId="38" fontId="13" fillId="0" borderId="1" xfId="0" applyNumberFormat="1" applyFont="1" applyBorder="1"/>
    <xf numFmtId="38" fontId="11" fillId="0" borderId="0" xfId="0" applyNumberFormat="1" applyFont="1" applyBorder="1"/>
    <xf numFmtId="38" fontId="11" fillId="0" borderId="1" xfId="0" applyNumberFormat="1" applyFont="1" applyFill="1" applyBorder="1"/>
    <xf numFmtId="38" fontId="7" fillId="0" borderId="1" xfId="0" applyNumberFormat="1" applyFont="1" applyBorder="1" applyAlignment="1">
      <alignment horizontal="center"/>
    </xf>
    <xf numFmtId="38" fontId="0" fillId="0" borderId="1" xfId="0" applyNumberFormat="1" applyBorder="1"/>
    <xf numFmtId="0" fontId="1" fillId="0" borderId="0" xfId="0" applyNumberFormat="1" applyFont="1"/>
    <xf numFmtId="0" fontId="2" fillId="0" borderId="0" xfId="0" applyNumberFormat="1" applyFont="1" applyBorder="1"/>
    <xf numFmtId="0" fontId="14" fillId="0" borderId="2" xfId="0" applyNumberFormat="1" applyFont="1" applyBorder="1"/>
    <xf numFmtId="0" fontId="15" fillId="0" borderId="2" xfId="0" applyNumberFormat="1" applyFont="1" applyFill="1" applyBorder="1" applyAlignment="1">
      <alignment horizontal="left"/>
    </xf>
    <xf numFmtId="0" fontId="16" fillId="0" borderId="0" xfId="0" applyNumberFormat="1" applyFont="1" applyBorder="1" applyAlignment="1">
      <alignment horizontal="right"/>
    </xf>
    <xf numFmtId="0" fontId="15" fillId="0" borderId="2" xfId="0" applyNumberFormat="1" applyFont="1" applyBorder="1" applyAlignment="1">
      <alignment horizontal="right"/>
    </xf>
    <xf numFmtId="0" fontId="12" fillId="0" borderId="2" xfId="0" applyNumberFormat="1" applyFont="1" applyBorder="1" applyAlignment="1">
      <alignment horizontal="left"/>
    </xf>
    <xf numFmtId="0" fontId="17" fillId="2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/>
    </xf>
    <xf numFmtId="0" fontId="15" fillId="0" borderId="2" xfId="0" applyNumberFormat="1" applyFont="1" applyBorder="1" applyAlignment="1">
      <alignment horizontal="left"/>
    </xf>
    <xf numFmtId="0" fontId="15" fillId="0" borderId="0" xfId="0" applyNumberFormat="1" applyFont="1" applyBorder="1" applyAlignment="1">
      <alignment horizontal="left"/>
    </xf>
    <xf numFmtId="0" fontId="15" fillId="2" borderId="0" xfId="0" applyNumberFormat="1" applyFont="1" applyFill="1" applyBorder="1" applyAlignment="1">
      <alignment horizontal="left"/>
    </xf>
    <xf numFmtId="0" fontId="15" fillId="0" borderId="0" xfId="0" applyNumberFormat="1" applyFont="1" applyFill="1" applyBorder="1" applyAlignment="1">
      <alignment horizontal="left"/>
    </xf>
    <xf numFmtId="0" fontId="15" fillId="0" borderId="2" xfId="0" applyNumberFormat="1" applyFont="1" applyFill="1" applyBorder="1" applyAlignment="1">
      <alignment horizontal="center"/>
    </xf>
    <xf numFmtId="0" fontId="15" fillId="0" borderId="2" xfId="0" applyNumberFormat="1" applyFont="1" applyBorder="1" applyAlignment="1">
      <alignment horizontal="center"/>
    </xf>
    <xf numFmtId="38" fontId="15" fillId="0" borderId="0" xfId="0" applyNumberFormat="1" applyFont="1" applyFill="1"/>
    <xf numFmtId="38" fontId="16" fillId="0" borderId="0" xfId="0" applyNumberFormat="1" applyFont="1"/>
    <xf numFmtId="38" fontId="12" fillId="0" borderId="0" xfId="0" applyNumberFormat="1" applyFont="1" applyAlignment="1">
      <alignment horizontal="center"/>
    </xf>
    <xf numFmtId="38" fontId="17" fillId="2" borderId="0" xfId="0" applyNumberFormat="1" applyFont="1" applyFill="1" applyBorder="1" applyAlignment="1">
      <alignment horizontal="left"/>
    </xf>
    <xf numFmtId="38" fontId="12" fillId="0" borderId="0" xfId="0" applyNumberFormat="1" applyFont="1" applyFill="1" applyBorder="1" applyAlignment="1">
      <alignment horizontal="left"/>
    </xf>
    <xf numFmtId="38" fontId="12" fillId="0" borderId="0" xfId="0" applyNumberFormat="1" applyFont="1" applyFill="1" applyBorder="1" applyAlignment="1">
      <alignment horizontal="center"/>
    </xf>
    <xf numFmtId="38" fontId="12" fillId="0" borderId="0" xfId="0" applyNumberFormat="1" applyFont="1" applyBorder="1" applyAlignment="1">
      <alignment horizontal="center"/>
    </xf>
    <xf numFmtId="38" fontId="12" fillId="2" borderId="0" xfId="0" applyNumberFormat="1" applyFont="1" applyFill="1" applyAlignment="1">
      <alignment horizontal="center"/>
    </xf>
    <xf numFmtId="38" fontId="12" fillId="0" borderId="0" xfId="0" applyNumberFormat="1" applyFont="1" applyFill="1" applyAlignment="1">
      <alignment horizontal="center"/>
    </xf>
    <xf numFmtId="38" fontId="18" fillId="0" borderId="0" xfId="0" applyNumberFormat="1" applyFont="1"/>
    <xf numFmtId="38" fontId="9" fillId="0" borderId="0" xfId="0" applyNumberFormat="1" applyFont="1"/>
    <xf numFmtId="38" fontId="15" fillId="0" borderId="0" xfId="0" applyNumberFormat="1" applyFont="1"/>
    <xf numFmtId="38" fontId="15" fillId="0" borderId="0" xfId="0" applyNumberFormat="1" applyFont="1" applyBorder="1" applyAlignment="1">
      <alignment horizontal="left"/>
    </xf>
    <xf numFmtId="38" fontId="19" fillId="2" borderId="0" xfId="0" applyNumberFormat="1" applyFont="1" applyFill="1" applyBorder="1" applyAlignment="1">
      <alignment horizontal="left"/>
    </xf>
    <xf numFmtId="38" fontId="15" fillId="0" borderId="0" xfId="0" applyNumberFormat="1" applyFont="1" applyFill="1" applyBorder="1" applyAlignment="1">
      <alignment horizontal="left"/>
    </xf>
    <xf numFmtId="38" fontId="15" fillId="0" borderId="0" xfId="0" applyNumberFormat="1" applyFont="1" applyFill="1" applyBorder="1"/>
    <xf numFmtId="38" fontId="7" fillId="0" borderId="0" xfId="0" applyNumberFormat="1" applyFont="1" applyBorder="1"/>
    <xf numFmtId="38" fontId="15" fillId="0" borderId="0" xfId="0" applyNumberFormat="1" applyFont="1" applyBorder="1"/>
    <xf numFmtId="38" fontId="15" fillId="2" borderId="0" xfId="0" applyNumberFormat="1" applyFont="1" applyFill="1"/>
    <xf numFmtId="38" fontId="15" fillId="0" borderId="3" xfId="0" applyNumberFormat="1" applyFont="1" applyFill="1" applyBorder="1"/>
    <xf numFmtId="38" fontId="15" fillId="0" borderId="3" xfId="0" applyNumberFormat="1" applyFont="1" applyBorder="1"/>
    <xf numFmtId="38" fontId="20" fillId="0" borderId="0" xfId="0" applyNumberFormat="1" applyFont="1"/>
    <xf numFmtId="38" fontId="15" fillId="2" borderId="0" xfId="0" applyNumberFormat="1" applyFont="1" applyFill="1" applyBorder="1"/>
    <xf numFmtId="38" fontId="1" fillId="0" borderId="0" xfId="0" applyNumberFormat="1" applyFont="1" applyAlignment="1">
      <alignment horizontal="center"/>
    </xf>
    <xf numFmtId="38" fontId="7" fillId="0" borderId="0" xfId="0" applyNumberFormat="1" applyFont="1"/>
    <xf numFmtId="38" fontId="1" fillId="3" borderId="0" xfId="0" applyNumberFormat="1" applyFont="1" applyFill="1"/>
    <xf numFmtId="38" fontId="2" fillId="3" borderId="0" xfId="0" applyNumberFormat="1" applyFont="1" applyFill="1"/>
    <xf numFmtId="38" fontId="0" fillId="3" borderId="0" xfId="0" applyNumberFormat="1" applyFill="1"/>
    <xf numFmtId="38" fontId="15" fillId="3" borderId="0" xfId="0" applyNumberFormat="1" applyFont="1" applyFill="1"/>
    <xf numFmtId="38" fontId="15" fillId="3" borderId="0" xfId="0" applyNumberFormat="1" applyFont="1" applyFill="1" applyBorder="1" applyAlignment="1">
      <alignment horizontal="left"/>
    </xf>
    <xf numFmtId="38" fontId="19" fillId="4" borderId="0" xfId="0" applyNumberFormat="1" applyFont="1" applyFill="1" applyBorder="1" applyAlignment="1">
      <alignment horizontal="left"/>
    </xf>
    <xf numFmtId="38" fontId="7" fillId="3" borderId="0" xfId="0" applyNumberFormat="1" applyFont="1" applyFill="1" applyBorder="1"/>
    <xf numFmtId="38" fontId="15" fillId="3" borderId="0" xfId="0" applyNumberFormat="1" applyFont="1" applyFill="1" applyBorder="1"/>
    <xf numFmtId="38" fontId="15" fillId="4" borderId="0" xfId="0" applyNumberFormat="1" applyFont="1" applyFill="1"/>
    <xf numFmtId="38" fontId="15" fillId="0" borderId="4" xfId="0" applyNumberFormat="1" applyFont="1" applyFill="1" applyBorder="1"/>
    <xf numFmtId="38" fontId="15" fillId="0" borderId="4" xfId="0" applyNumberFormat="1" applyFont="1" applyBorder="1"/>
    <xf numFmtId="38" fontId="21" fillId="0" borderId="0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wner\Desktop\Oasis\P&amp;L23-2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detail"/>
      <sheetName val="Gen'l &amp; admin"/>
      <sheetName val="Property &amp; Equipment"/>
      <sheetName val="Animal Care &amp; A-F-R"/>
      <sheetName val="Steril Assist Prog"/>
      <sheetName val="Education inc&amp;exp"/>
      <sheetName val="noncash donations"/>
      <sheetName val="Summary"/>
      <sheetName val="cash flow"/>
      <sheetName val="trial bal &amp; AJE"/>
      <sheetName val="comb F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0">
          <cell r="V10">
            <v>88206</v>
          </cell>
        </row>
        <row r="11">
          <cell r="V11">
            <v>0</v>
          </cell>
        </row>
        <row r="12">
          <cell r="V12">
            <v>-810</v>
          </cell>
        </row>
        <row r="13">
          <cell r="V13">
            <v>246</v>
          </cell>
        </row>
        <row r="14">
          <cell r="V14">
            <v>0</v>
          </cell>
        </row>
        <row r="15">
          <cell r="V15">
            <v>620</v>
          </cell>
        </row>
        <row r="16">
          <cell r="V16">
            <v>25020</v>
          </cell>
        </row>
        <row r="17">
          <cell r="V17">
            <v>21000</v>
          </cell>
        </row>
        <row r="18">
          <cell r="V18">
            <v>780</v>
          </cell>
        </row>
        <row r="24">
          <cell r="V24">
            <v>0</v>
          </cell>
        </row>
        <row r="38">
          <cell r="V38">
            <v>165</v>
          </cell>
        </row>
        <row r="39">
          <cell r="V39">
            <v>6404</v>
          </cell>
        </row>
        <row r="40">
          <cell r="V40">
            <v>2748</v>
          </cell>
        </row>
        <row r="41">
          <cell r="V41">
            <v>443</v>
          </cell>
        </row>
        <row r="42">
          <cell r="V42">
            <v>8545</v>
          </cell>
        </row>
        <row r="43">
          <cell r="V43">
            <v>1806</v>
          </cell>
        </row>
        <row r="47">
          <cell r="V47">
            <v>2391</v>
          </cell>
        </row>
        <row r="48">
          <cell r="V48">
            <v>1426</v>
          </cell>
        </row>
        <row r="49">
          <cell r="V49">
            <v>1651</v>
          </cell>
        </row>
        <row r="50">
          <cell r="V50">
            <v>11647</v>
          </cell>
        </row>
        <row r="51">
          <cell r="V51">
            <v>1856</v>
          </cell>
        </row>
        <row r="52">
          <cell r="V52">
            <v>533</v>
          </cell>
        </row>
        <row r="53">
          <cell r="V53">
            <v>2276</v>
          </cell>
        </row>
        <row r="54">
          <cell r="V54">
            <v>5643</v>
          </cell>
        </row>
        <row r="55">
          <cell r="V55">
            <v>1441</v>
          </cell>
        </row>
        <row r="56">
          <cell r="V56">
            <v>433</v>
          </cell>
        </row>
        <row r="57">
          <cell r="V57">
            <v>197</v>
          </cell>
        </row>
        <row r="58">
          <cell r="V58">
            <v>8086</v>
          </cell>
        </row>
        <row r="59">
          <cell r="V59">
            <v>631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3"/>
  <sheetViews>
    <sheetView tabSelected="1" workbookViewId="0">
      <selection activeCell="D3" sqref="D3"/>
    </sheetView>
  </sheetViews>
  <sheetFormatPr defaultRowHeight="15" x14ac:dyDescent="0.25"/>
  <cols>
    <col min="3" max="3" width="20.85546875" customWidth="1"/>
    <col min="4" max="4" width="13" customWidth="1"/>
    <col min="5" max="5" width="4" customWidth="1"/>
    <col min="6" max="6" width="13.140625" customWidth="1"/>
    <col min="7" max="7" width="4.85546875" customWidth="1"/>
    <col min="8" max="8" width="3" customWidth="1"/>
    <col min="9" max="9" width="3.42578125" customWidth="1"/>
    <col min="11" max="11" width="5" customWidth="1"/>
    <col min="12" max="12" width="4.140625" customWidth="1"/>
    <col min="13" max="13" width="13.7109375" customWidth="1"/>
    <col min="14" max="14" width="4.140625" customWidth="1"/>
    <col min="15" max="15" width="2.7109375" customWidth="1"/>
    <col min="16" max="16" width="4.140625" customWidth="1"/>
    <col min="17" max="17" width="12.7109375" customWidth="1"/>
    <col min="18" max="18" width="5.7109375" customWidth="1"/>
    <col min="19" max="19" width="15" customWidth="1"/>
  </cols>
  <sheetData>
    <row r="1" spans="1:19" ht="18" x14ac:dyDescent="0.25">
      <c r="A1" s="1"/>
      <c r="B1" s="2"/>
      <c r="C1" s="2"/>
      <c r="D1" s="3"/>
      <c r="E1" s="4"/>
      <c r="F1" s="83" t="s">
        <v>36</v>
      </c>
      <c r="H1" s="5"/>
      <c r="I1" s="5"/>
      <c r="J1" s="7"/>
      <c r="K1" s="8"/>
      <c r="L1" s="9"/>
      <c r="M1" s="6"/>
      <c r="N1" s="6"/>
      <c r="O1" s="6"/>
      <c r="P1" s="6"/>
      <c r="Q1" s="3"/>
      <c r="R1" s="6"/>
      <c r="S1" s="6"/>
    </row>
    <row r="2" spans="1:19" ht="18" x14ac:dyDescent="0.25">
      <c r="A2" s="1"/>
      <c r="B2" s="2"/>
      <c r="C2" s="2"/>
      <c r="D2" s="3"/>
      <c r="E2" s="10" t="s">
        <v>0</v>
      </c>
      <c r="F2" s="5"/>
      <c r="G2" s="5"/>
      <c r="H2" s="5"/>
      <c r="I2" s="5"/>
      <c r="J2" s="7"/>
      <c r="K2" s="8"/>
      <c r="L2" s="9"/>
      <c r="M2" s="6"/>
      <c r="N2" s="6"/>
      <c r="O2" s="6"/>
      <c r="P2" s="6"/>
      <c r="Q2" s="3"/>
      <c r="R2" s="6"/>
      <c r="S2" s="6"/>
    </row>
    <row r="3" spans="1:19" ht="18" x14ac:dyDescent="0.25">
      <c r="A3" s="1"/>
      <c r="B3" s="2"/>
      <c r="C3" s="2"/>
      <c r="D3" s="3"/>
      <c r="E3" s="10" t="s">
        <v>1</v>
      </c>
      <c r="F3" s="5"/>
      <c r="G3" s="5"/>
      <c r="H3" s="5"/>
      <c r="I3" s="5"/>
      <c r="J3" s="7"/>
      <c r="K3" s="8"/>
      <c r="L3" s="9"/>
      <c r="M3" s="6"/>
      <c r="N3" s="6"/>
      <c r="O3" s="6"/>
      <c r="P3" s="6"/>
      <c r="Q3" s="3"/>
      <c r="R3" s="6"/>
      <c r="S3" s="6"/>
    </row>
    <row r="4" spans="1:19" ht="18" x14ac:dyDescent="0.25">
      <c r="A4" s="1"/>
      <c r="B4" s="2"/>
      <c r="C4" s="2"/>
      <c r="D4" s="11"/>
      <c r="E4" s="12"/>
      <c r="F4" s="10"/>
      <c r="G4" s="5"/>
      <c r="H4" s="5"/>
      <c r="I4" s="5"/>
      <c r="J4" s="7"/>
      <c r="K4" s="8"/>
      <c r="L4" s="9"/>
      <c r="M4" s="6"/>
      <c r="N4" s="6"/>
      <c r="O4" s="6"/>
      <c r="P4" s="6"/>
      <c r="Q4" s="3"/>
      <c r="R4" s="6"/>
      <c r="S4" s="6"/>
    </row>
    <row r="5" spans="1:19" ht="15.75" x14ac:dyDescent="0.25">
      <c r="A5" s="1"/>
      <c r="B5" s="2"/>
      <c r="C5" s="2"/>
      <c r="D5" s="13" t="s">
        <v>2</v>
      </c>
      <c r="E5" s="14"/>
      <c r="F5" s="15"/>
      <c r="G5" s="16"/>
      <c r="H5" s="16"/>
      <c r="I5" s="16"/>
      <c r="J5" s="17"/>
      <c r="K5" s="18" t="s">
        <v>3</v>
      </c>
      <c r="L5" s="9"/>
      <c r="M5" s="6"/>
      <c r="N5" s="15"/>
      <c r="O5" s="15"/>
      <c r="P5" s="15"/>
      <c r="Q5" s="13"/>
      <c r="R5" s="15" t="s">
        <v>4</v>
      </c>
      <c r="S5" s="6"/>
    </row>
    <row r="6" spans="1:19" ht="16.5" thickBot="1" x14ac:dyDescent="0.3">
      <c r="A6" s="1"/>
      <c r="B6" s="2"/>
      <c r="C6" s="19"/>
      <c r="D6" s="20" t="s">
        <v>5</v>
      </c>
      <c r="E6" s="21"/>
      <c r="F6" s="22"/>
      <c r="G6" s="23"/>
      <c r="H6" s="24"/>
      <c r="I6" s="24"/>
      <c r="J6" s="20" t="s">
        <v>6</v>
      </c>
      <c r="K6" s="25"/>
      <c r="L6" s="26"/>
      <c r="M6" s="26"/>
      <c r="N6" s="27"/>
      <c r="O6" s="27"/>
      <c r="P6" s="27"/>
      <c r="Q6" s="28"/>
      <c r="R6" s="29" t="s">
        <v>7</v>
      </c>
      <c r="S6" s="30"/>
    </row>
    <row r="7" spans="1:19" ht="15.75" x14ac:dyDescent="0.25">
      <c r="A7" s="31"/>
      <c r="B7" s="32"/>
      <c r="C7" s="33"/>
      <c r="D7" s="34">
        <v>2023</v>
      </c>
      <c r="E7" s="35"/>
      <c r="F7" s="36">
        <v>2022</v>
      </c>
      <c r="G7" s="37"/>
      <c r="H7" s="38"/>
      <c r="I7" s="39"/>
      <c r="J7" s="34">
        <f>+D7</f>
        <v>2023</v>
      </c>
      <c r="K7" s="40"/>
      <c r="L7" s="41"/>
      <c r="M7" s="41">
        <f>+F7</f>
        <v>2022</v>
      </c>
      <c r="N7" s="42"/>
      <c r="O7" s="43"/>
      <c r="P7" s="44"/>
      <c r="Q7" s="45">
        <f>+J7</f>
        <v>2023</v>
      </c>
      <c r="R7" s="42"/>
      <c r="S7" s="46">
        <f>+M7</f>
        <v>2022</v>
      </c>
    </row>
    <row r="8" spans="1:19" ht="15.75" x14ac:dyDescent="0.25">
      <c r="A8" s="1"/>
      <c r="B8" s="2"/>
      <c r="C8" s="2"/>
      <c r="D8" s="47"/>
      <c r="E8" s="48"/>
      <c r="F8" s="49"/>
      <c r="G8" s="24"/>
      <c r="H8" s="50"/>
      <c r="I8" s="51"/>
      <c r="J8" s="52"/>
      <c r="K8" s="53"/>
      <c r="L8" s="53"/>
      <c r="M8" s="49"/>
      <c r="N8" s="49"/>
      <c r="O8" s="54"/>
      <c r="P8" s="55"/>
      <c r="Q8" s="55"/>
      <c r="R8" s="49"/>
      <c r="S8" s="49"/>
    </row>
    <row r="9" spans="1:19" ht="15.75" x14ac:dyDescent="0.25">
      <c r="A9" s="1"/>
      <c r="B9" s="2"/>
      <c r="C9" s="2"/>
      <c r="D9" s="47"/>
      <c r="E9" s="48"/>
      <c r="F9" s="49"/>
      <c r="G9" s="24"/>
      <c r="H9" s="50"/>
      <c r="I9" s="51"/>
      <c r="J9" s="52"/>
      <c r="K9" s="53"/>
      <c r="L9" s="53"/>
      <c r="M9" s="49"/>
      <c r="N9" s="49"/>
      <c r="O9" s="54"/>
      <c r="P9" s="55"/>
      <c r="Q9" s="55"/>
      <c r="R9" s="49"/>
      <c r="S9" s="49"/>
    </row>
    <row r="10" spans="1:19" ht="15.75" x14ac:dyDescent="0.25">
      <c r="A10" s="56" t="s">
        <v>8</v>
      </c>
      <c r="B10" s="57"/>
      <c r="C10" s="57"/>
      <c r="D10" s="47"/>
      <c r="E10" s="48"/>
      <c r="F10" s="58"/>
      <c r="G10" s="59"/>
      <c r="H10" s="60"/>
      <c r="I10" s="61"/>
      <c r="J10" s="62"/>
      <c r="K10" s="63"/>
      <c r="L10" s="64"/>
      <c r="M10" s="58"/>
      <c r="N10" s="58"/>
      <c r="O10" s="65"/>
      <c r="P10" s="47"/>
      <c r="Q10" s="47"/>
      <c r="R10" s="58"/>
      <c r="S10" s="58"/>
    </row>
    <row r="11" spans="1:19" ht="15.75" x14ac:dyDescent="0.25">
      <c r="A11" s="1" t="s">
        <v>9</v>
      </c>
      <c r="B11" s="2"/>
      <c r="C11" s="6"/>
      <c r="D11" s="47">
        <f>+'[1]trial bal &amp; AJE'!I9</f>
        <v>0</v>
      </c>
      <c r="E11" s="58"/>
      <c r="F11" s="58">
        <v>63220</v>
      </c>
      <c r="G11" s="59"/>
      <c r="H11" s="60"/>
      <c r="I11" s="61"/>
      <c r="J11" s="47">
        <v>0</v>
      </c>
      <c r="K11" s="58"/>
      <c r="L11" s="59"/>
      <c r="M11" s="64">
        <v>0</v>
      </c>
      <c r="N11" s="58"/>
      <c r="O11" s="65"/>
      <c r="P11" s="47"/>
      <c r="Q11" s="47">
        <f>+J11+D11</f>
        <v>0</v>
      </c>
      <c r="R11" s="58"/>
      <c r="S11" s="58">
        <f>+F11+M11</f>
        <v>63220</v>
      </c>
    </row>
    <row r="12" spans="1:19" ht="15.75" x14ac:dyDescent="0.25">
      <c r="A12" s="1" t="s">
        <v>10</v>
      </c>
      <c r="B12" s="2"/>
      <c r="C12" s="6"/>
      <c r="D12" s="47">
        <f>+'[1]trial bal &amp; AJE'!V14</f>
        <v>0</v>
      </c>
      <c r="E12" s="58"/>
      <c r="F12" s="58">
        <v>720</v>
      </c>
      <c r="G12" s="59"/>
      <c r="H12" s="60"/>
      <c r="I12" s="61"/>
      <c r="J12" s="47">
        <v>0</v>
      </c>
      <c r="K12" s="58"/>
      <c r="L12" s="59"/>
      <c r="M12" s="64">
        <v>0</v>
      </c>
      <c r="N12" s="58"/>
      <c r="O12" s="65"/>
      <c r="P12" s="47"/>
      <c r="Q12" s="47">
        <f>+J12+D12</f>
        <v>0</v>
      </c>
      <c r="R12" s="58"/>
      <c r="S12" s="58">
        <f>+F12+M12</f>
        <v>720</v>
      </c>
    </row>
    <row r="13" spans="1:19" ht="15.75" x14ac:dyDescent="0.25">
      <c r="A13" s="1" t="s">
        <v>11</v>
      </c>
      <c r="B13" s="2"/>
      <c r="C13" s="6"/>
      <c r="D13" s="66">
        <f>+'[1]trial bal &amp; AJE'!V16</f>
        <v>25020</v>
      </c>
      <c r="E13" s="58"/>
      <c r="F13" s="67">
        <v>20500</v>
      </c>
      <c r="G13" s="59"/>
      <c r="H13" s="60"/>
      <c r="I13" s="61"/>
      <c r="J13" s="66">
        <v>0</v>
      </c>
      <c r="K13" s="68"/>
      <c r="L13" s="59"/>
      <c r="M13" s="67">
        <v>1000</v>
      </c>
      <c r="N13" s="64"/>
      <c r="O13" s="69"/>
      <c r="P13" s="62"/>
      <c r="Q13" s="66">
        <f>+J13+D13</f>
        <v>25020</v>
      </c>
      <c r="R13" s="58"/>
      <c r="S13" s="67">
        <f>+F13+M13</f>
        <v>21500</v>
      </c>
    </row>
    <row r="14" spans="1:19" ht="15.75" x14ac:dyDescent="0.25">
      <c r="A14" s="70" t="s">
        <v>12</v>
      </c>
      <c r="B14" s="2"/>
      <c r="C14" s="6"/>
      <c r="D14" s="47">
        <f>SUM(D11:D13)</f>
        <v>25020</v>
      </c>
      <c r="E14" s="58"/>
      <c r="F14" s="58">
        <f>SUM(F11:F13)</f>
        <v>84440</v>
      </c>
      <c r="G14" s="59"/>
      <c r="H14" s="60"/>
      <c r="I14" s="61"/>
      <c r="J14" s="47">
        <f>SUM(J11:J13)</f>
        <v>0</v>
      </c>
      <c r="K14" s="71"/>
      <c r="L14" s="59"/>
      <c r="M14" s="58">
        <f>SUM(M11:M13)</f>
        <v>1000</v>
      </c>
      <c r="N14" s="58"/>
      <c r="O14" s="65"/>
      <c r="P14" s="47"/>
      <c r="Q14" s="47">
        <f>SUM(Q11:Q13)</f>
        <v>25020</v>
      </c>
      <c r="R14" s="58"/>
      <c r="S14" s="58">
        <f>SUM(S11:S13)</f>
        <v>85440</v>
      </c>
    </row>
    <row r="15" spans="1:19" ht="15.75" x14ac:dyDescent="0.25">
      <c r="A15" s="72"/>
      <c r="B15" s="73"/>
      <c r="C15" s="74"/>
      <c r="D15" s="75"/>
      <c r="E15" s="75"/>
      <c r="F15" s="75"/>
      <c r="G15" s="76"/>
      <c r="H15" s="77"/>
      <c r="I15" s="76"/>
      <c r="J15" s="75"/>
      <c r="K15" s="78"/>
      <c r="L15" s="76"/>
      <c r="M15" s="79"/>
      <c r="N15" s="75"/>
      <c r="O15" s="80"/>
      <c r="P15" s="75"/>
      <c r="Q15" s="75"/>
      <c r="R15" s="75"/>
      <c r="S15" s="75"/>
    </row>
    <row r="16" spans="1:19" ht="15.75" x14ac:dyDescent="0.25">
      <c r="A16" s="1" t="s">
        <v>13</v>
      </c>
      <c r="B16" s="2"/>
      <c r="C16" s="6"/>
      <c r="D16" s="47">
        <f>+'[1]trial bal &amp; AJE'!V12</f>
        <v>-810</v>
      </c>
      <c r="E16" s="58"/>
      <c r="F16" s="58">
        <v>88</v>
      </c>
      <c r="G16" s="59"/>
      <c r="H16" s="60"/>
      <c r="I16" s="61"/>
      <c r="J16" s="47">
        <v>0</v>
      </c>
      <c r="K16" s="63"/>
      <c r="L16" s="59"/>
      <c r="M16" s="64">
        <v>0</v>
      </c>
      <c r="N16" s="58"/>
      <c r="O16" s="65"/>
      <c r="P16" s="47"/>
      <c r="Q16" s="47">
        <f>+J16+D16</f>
        <v>-810</v>
      </c>
      <c r="R16" s="58"/>
      <c r="S16" s="64">
        <f>+F16+M16</f>
        <v>88</v>
      </c>
    </row>
    <row r="17" spans="1:19" ht="15.75" x14ac:dyDescent="0.25">
      <c r="A17" s="1" t="s">
        <v>14</v>
      </c>
      <c r="B17" s="2"/>
      <c r="C17" s="6"/>
      <c r="D17" s="47">
        <f>+'[1]trial bal &amp; AJE'!V13</f>
        <v>246</v>
      </c>
      <c r="E17" s="58"/>
      <c r="F17" s="58">
        <v>2</v>
      </c>
      <c r="G17" s="59"/>
      <c r="H17" s="60"/>
      <c r="I17" s="61"/>
      <c r="J17" s="47">
        <v>0</v>
      </c>
      <c r="K17" s="63"/>
      <c r="L17" s="59"/>
      <c r="M17" s="64">
        <v>0</v>
      </c>
      <c r="N17" s="58"/>
      <c r="O17" s="65"/>
      <c r="P17" s="47"/>
      <c r="Q17" s="47">
        <f>+J17+D17</f>
        <v>246</v>
      </c>
      <c r="R17" s="58"/>
      <c r="S17" s="64">
        <f>+F17+M17</f>
        <v>2</v>
      </c>
    </row>
    <row r="18" spans="1:19" ht="15.75" x14ac:dyDescent="0.25">
      <c r="A18" s="1" t="s">
        <v>15</v>
      </c>
      <c r="B18" s="2"/>
      <c r="C18" s="6"/>
      <c r="D18" s="47">
        <f>+'[1]trial bal &amp; AJE'!V10</f>
        <v>88206</v>
      </c>
      <c r="E18" s="58"/>
      <c r="F18" s="58">
        <v>50738</v>
      </c>
      <c r="G18" s="59"/>
      <c r="H18" s="60"/>
      <c r="I18" s="61"/>
      <c r="J18" s="47">
        <v>0</v>
      </c>
      <c r="K18" s="58"/>
      <c r="L18" s="59"/>
      <c r="M18" s="64">
        <v>0</v>
      </c>
      <c r="N18" s="58"/>
      <c r="O18" s="65"/>
      <c r="P18" s="47"/>
      <c r="Q18" s="47">
        <f>+J18+D18</f>
        <v>88206</v>
      </c>
      <c r="R18" s="58"/>
      <c r="S18" s="58">
        <f>+F18+M18</f>
        <v>50738</v>
      </c>
    </row>
    <row r="19" spans="1:19" ht="15.75" x14ac:dyDescent="0.25">
      <c r="A19" s="1" t="s">
        <v>16</v>
      </c>
      <c r="B19" s="2"/>
      <c r="C19" s="6"/>
      <c r="D19" s="47">
        <f>+'[1]trial bal &amp; AJE'!V11</f>
        <v>0</v>
      </c>
      <c r="E19" s="58"/>
      <c r="F19" s="58">
        <v>292</v>
      </c>
      <c r="G19" s="59"/>
      <c r="H19" s="60"/>
      <c r="I19" s="61"/>
      <c r="J19" s="47">
        <v>0</v>
      </c>
      <c r="K19" s="58"/>
      <c r="L19" s="59"/>
      <c r="M19" s="64">
        <v>0</v>
      </c>
      <c r="N19" s="58"/>
      <c r="O19" s="65"/>
      <c r="P19" s="47"/>
      <c r="Q19" s="47">
        <f>+J19+D19</f>
        <v>0</v>
      </c>
      <c r="R19" s="58"/>
      <c r="S19" s="58">
        <f>+F19+M19</f>
        <v>292</v>
      </c>
    </row>
    <row r="20" spans="1:19" ht="15.75" x14ac:dyDescent="0.25">
      <c r="A20" s="1" t="s">
        <v>17</v>
      </c>
      <c r="B20" s="2"/>
      <c r="C20" s="6"/>
      <c r="D20" s="47">
        <f>+'[1]trial bal &amp; AJE'!V17</f>
        <v>21000</v>
      </c>
      <c r="E20" s="58"/>
      <c r="F20" s="64">
        <v>965</v>
      </c>
      <c r="G20" s="59"/>
      <c r="H20" s="60"/>
      <c r="I20" s="61"/>
      <c r="J20" s="47">
        <v>0</v>
      </c>
      <c r="K20" s="63"/>
      <c r="L20" s="59"/>
      <c r="M20" s="64">
        <v>0</v>
      </c>
      <c r="N20" s="64"/>
      <c r="O20" s="69"/>
      <c r="P20" s="62"/>
      <c r="Q20" s="47">
        <f>+J20+D20</f>
        <v>21000</v>
      </c>
      <c r="R20" s="58"/>
      <c r="S20" s="58">
        <f>+F20+M20</f>
        <v>965</v>
      </c>
    </row>
    <row r="21" spans="1:19" ht="15.75" x14ac:dyDescent="0.25">
      <c r="A21" s="1" t="s">
        <v>18</v>
      </c>
      <c r="B21" s="2"/>
      <c r="C21" s="6"/>
      <c r="D21" s="47">
        <f>+'[1]trial bal &amp; AJE'!I19</f>
        <v>0</v>
      </c>
      <c r="E21" s="58"/>
      <c r="F21" s="58">
        <v>14434</v>
      </c>
      <c r="G21" s="59"/>
      <c r="H21" s="60"/>
      <c r="I21" s="61"/>
      <c r="J21" s="47">
        <v>0</v>
      </c>
      <c r="K21" s="63"/>
      <c r="L21" s="59"/>
      <c r="M21" s="64">
        <v>0</v>
      </c>
      <c r="N21" s="64"/>
      <c r="O21" s="69"/>
      <c r="P21" s="62"/>
      <c r="Q21" s="47">
        <f>+J21+D21</f>
        <v>0</v>
      </c>
      <c r="R21" s="64"/>
      <c r="S21" s="58">
        <f>+F21+M21</f>
        <v>14434</v>
      </c>
    </row>
    <row r="22" spans="1:19" ht="15.75" x14ac:dyDescent="0.25">
      <c r="A22" s="1" t="s">
        <v>19</v>
      </c>
      <c r="B22" s="2"/>
      <c r="C22" s="6"/>
      <c r="D22" s="47">
        <v>0</v>
      </c>
      <c r="E22" s="58"/>
      <c r="F22" s="58">
        <v>0</v>
      </c>
      <c r="G22" s="59"/>
      <c r="H22" s="60"/>
      <c r="I22" s="61"/>
      <c r="J22" s="47">
        <v>0</v>
      </c>
      <c r="K22" s="63"/>
      <c r="L22" s="59"/>
      <c r="M22" s="64">
        <v>0</v>
      </c>
      <c r="N22" s="64"/>
      <c r="O22" s="69"/>
      <c r="P22" s="62"/>
      <c r="Q22" s="47">
        <f>+J22+D22</f>
        <v>0</v>
      </c>
      <c r="R22" s="64"/>
      <c r="S22" s="58">
        <f>+F22+M22</f>
        <v>0</v>
      </c>
    </row>
    <row r="23" spans="1:19" ht="15.75" x14ac:dyDescent="0.25">
      <c r="A23" s="1" t="s">
        <v>20</v>
      </c>
      <c r="B23" s="2"/>
      <c r="C23" s="6"/>
      <c r="D23" s="47">
        <f>+'[1]trial bal &amp; AJE'!V15</f>
        <v>620</v>
      </c>
      <c r="E23" s="6"/>
      <c r="F23" s="58">
        <v>22386</v>
      </c>
      <c r="G23" s="59"/>
      <c r="H23" s="60"/>
      <c r="I23" s="61"/>
      <c r="J23" s="47">
        <f>+'[1]trial bal &amp; AJE'!Q15</f>
        <v>0</v>
      </c>
      <c r="K23" s="63"/>
      <c r="L23" s="6"/>
      <c r="M23" s="58">
        <v>0</v>
      </c>
      <c r="N23" s="58"/>
      <c r="O23" s="65"/>
      <c r="P23" s="47"/>
      <c r="Q23" s="47">
        <f>+D23+J23</f>
        <v>620</v>
      </c>
      <c r="R23" s="58"/>
      <c r="S23" s="58">
        <f>+F23+M23</f>
        <v>22386</v>
      </c>
    </row>
    <row r="24" spans="1:19" ht="15.75" x14ac:dyDescent="0.25">
      <c r="A24" s="1" t="s">
        <v>21</v>
      </c>
      <c r="B24" s="2"/>
      <c r="C24" s="6"/>
      <c r="D24" s="47">
        <v>0</v>
      </c>
      <c r="E24" s="58"/>
      <c r="F24" s="58">
        <v>0</v>
      </c>
      <c r="G24" s="59"/>
      <c r="H24" s="60"/>
      <c r="I24" s="61"/>
      <c r="J24" s="47">
        <v>0</v>
      </c>
      <c r="K24" s="63"/>
      <c r="L24" s="59"/>
      <c r="M24" s="64">
        <v>0</v>
      </c>
      <c r="N24" s="58"/>
      <c r="O24" s="65"/>
      <c r="P24" s="47"/>
      <c r="Q24" s="47">
        <f>+J24+D24</f>
        <v>0</v>
      </c>
      <c r="R24" s="58"/>
      <c r="S24" s="58">
        <f>+F24+M24</f>
        <v>0</v>
      </c>
    </row>
    <row r="25" spans="1:19" ht="15.75" x14ac:dyDescent="0.25">
      <c r="A25" s="1" t="s">
        <v>22</v>
      </c>
      <c r="B25" s="2"/>
      <c r="C25" s="6"/>
      <c r="D25" s="47">
        <f>+'[1]trial bal &amp; AJE'!V18</f>
        <v>780</v>
      </c>
      <c r="E25" s="58"/>
      <c r="F25" s="58">
        <v>0</v>
      </c>
      <c r="G25" s="59"/>
      <c r="H25" s="60"/>
      <c r="I25" s="61"/>
      <c r="J25" s="47">
        <v>0</v>
      </c>
      <c r="K25" s="63"/>
      <c r="L25" s="59"/>
      <c r="M25" s="64">
        <v>0</v>
      </c>
      <c r="N25" s="58"/>
      <c r="O25" s="65"/>
      <c r="P25" s="47"/>
      <c r="Q25" s="47">
        <f>+D25+J25</f>
        <v>780</v>
      </c>
      <c r="R25" s="58"/>
      <c r="S25" s="58">
        <f>+F25+M25</f>
        <v>0</v>
      </c>
    </row>
    <row r="26" spans="1:19" ht="15.75" x14ac:dyDescent="0.25">
      <c r="A26" s="1" t="s">
        <v>23</v>
      </c>
      <c r="B26" s="2"/>
      <c r="C26" s="6"/>
      <c r="D26" s="47">
        <v>0</v>
      </c>
      <c r="E26" s="58"/>
      <c r="F26" s="58">
        <v>0</v>
      </c>
      <c r="G26" s="59"/>
      <c r="H26" s="60"/>
      <c r="I26" s="61"/>
      <c r="J26" s="47">
        <v>0</v>
      </c>
      <c r="K26" s="63"/>
      <c r="L26" s="59"/>
      <c r="M26" s="64">
        <v>0</v>
      </c>
      <c r="N26" s="58"/>
      <c r="O26" s="65"/>
      <c r="P26" s="47"/>
      <c r="Q26" s="47">
        <f>+J26+D26</f>
        <v>0</v>
      </c>
      <c r="R26" s="58"/>
      <c r="S26" s="58">
        <f>+F26+M26</f>
        <v>0</v>
      </c>
    </row>
    <row r="27" spans="1:19" ht="15.75" x14ac:dyDescent="0.25">
      <c r="A27" s="1"/>
      <c r="B27" s="2"/>
      <c r="C27" s="6"/>
      <c r="D27" s="47"/>
      <c r="E27" s="58"/>
      <c r="F27" s="58"/>
      <c r="G27" s="59"/>
      <c r="H27" s="60"/>
      <c r="I27" s="61"/>
      <c r="J27" s="47"/>
      <c r="K27" s="63"/>
      <c r="L27" s="59"/>
      <c r="M27" s="64"/>
      <c r="N27" s="58"/>
      <c r="O27" s="65"/>
      <c r="P27" s="47"/>
      <c r="Q27" s="47"/>
      <c r="R27" s="58"/>
      <c r="S27" s="58"/>
    </row>
    <row r="28" spans="1:19" ht="15.75" x14ac:dyDescent="0.25">
      <c r="A28" s="1" t="s">
        <v>24</v>
      </c>
      <c r="B28" s="2"/>
      <c r="C28" s="6"/>
      <c r="D28" s="47">
        <f>+'[1]trial bal &amp; AJE'!V24</f>
        <v>0</v>
      </c>
      <c r="E28" s="58"/>
      <c r="F28" s="58">
        <v>5365</v>
      </c>
      <c r="G28" s="58"/>
      <c r="H28" s="60"/>
      <c r="I28" s="61"/>
      <c r="J28" s="47">
        <v>0</v>
      </c>
      <c r="K28" s="63"/>
      <c r="L28" s="59"/>
      <c r="M28" s="64">
        <v>0</v>
      </c>
      <c r="N28" s="58"/>
      <c r="O28" s="65"/>
      <c r="P28" s="47"/>
      <c r="Q28" s="47">
        <f>+J28+D28</f>
        <v>0</v>
      </c>
      <c r="R28" s="58"/>
      <c r="S28" s="58">
        <f>+F28+M28</f>
        <v>5365</v>
      </c>
    </row>
    <row r="29" spans="1:19" ht="15.75" x14ac:dyDescent="0.25">
      <c r="A29" s="1"/>
      <c r="B29" s="2"/>
      <c r="C29" s="6"/>
      <c r="D29" s="47"/>
      <c r="E29" s="58"/>
      <c r="F29" s="58"/>
      <c r="G29" s="59"/>
      <c r="H29" s="60"/>
      <c r="I29" s="61"/>
      <c r="J29" s="47"/>
      <c r="K29" s="63"/>
      <c r="L29" s="59"/>
      <c r="M29" s="64"/>
      <c r="N29" s="58"/>
      <c r="O29" s="65"/>
      <c r="P29" s="47"/>
      <c r="Q29" s="47"/>
      <c r="R29" s="58"/>
      <c r="S29" s="58"/>
    </row>
    <row r="30" spans="1:19" ht="16.5" thickBot="1" x14ac:dyDescent="0.3">
      <c r="A30" s="1" t="s">
        <v>25</v>
      </c>
      <c r="B30" s="2"/>
      <c r="C30" s="6"/>
      <c r="D30" s="81">
        <f>SUM(D14:D29)</f>
        <v>135062</v>
      </c>
      <c r="E30" s="58"/>
      <c r="F30" s="82">
        <f>SUM(F14:F29)</f>
        <v>178710</v>
      </c>
      <c r="G30" s="59"/>
      <c r="H30" s="60"/>
      <c r="I30" s="61"/>
      <c r="J30" s="81">
        <f>SUM(J14:J29)</f>
        <v>0</v>
      </c>
      <c r="K30" s="63"/>
      <c r="L30" s="59"/>
      <c r="M30" s="82">
        <f>SUM(M14:M29)</f>
        <v>1000</v>
      </c>
      <c r="N30" s="58"/>
      <c r="O30" s="65"/>
      <c r="P30" s="47"/>
      <c r="Q30" s="81">
        <f>SUM(Q14:Q29)</f>
        <v>135062</v>
      </c>
      <c r="R30" s="58"/>
      <c r="S30" s="82">
        <f>SUM(S14:S29)</f>
        <v>179710</v>
      </c>
    </row>
    <row r="31" spans="1:19" ht="16.5" thickTop="1" x14ac:dyDescent="0.25">
      <c r="A31" s="1"/>
      <c r="B31" s="2"/>
      <c r="C31" s="2"/>
      <c r="D31" s="47"/>
      <c r="E31" s="48"/>
      <c r="F31" s="58"/>
      <c r="G31" s="59"/>
      <c r="H31" s="60"/>
      <c r="I31" s="61"/>
      <c r="J31" s="47"/>
      <c r="K31" s="63"/>
      <c r="L31" s="59"/>
      <c r="M31" s="64"/>
      <c r="N31" s="58"/>
      <c r="O31" s="65"/>
      <c r="P31" s="47"/>
      <c r="Q31" s="47"/>
      <c r="R31" s="58"/>
      <c r="S31" s="58"/>
    </row>
    <row r="32" spans="1:19" ht="15.75" x14ac:dyDescent="0.25">
      <c r="A32" s="56" t="s">
        <v>26</v>
      </c>
      <c r="B32" s="57"/>
      <c r="C32" s="57"/>
      <c r="D32" s="47"/>
      <c r="E32" s="48"/>
      <c r="F32" s="58"/>
      <c r="G32" s="59"/>
      <c r="H32" s="60"/>
      <c r="I32" s="61"/>
      <c r="J32" s="47"/>
      <c r="K32" s="63"/>
      <c r="L32" s="59"/>
      <c r="M32" s="64"/>
      <c r="N32" s="58"/>
      <c r="O32" s="65"/>
      <c r="P32" s="47"/>
      <c r="Q32" s="47"/>
      <c r="R32" s="58"/>
      <c r="S32" s="58"/>
    </row>
    <row r="33" spans="1:19" ht="15.75" x14ac:dyDescent="0.25">
      <c r="A33" s="1" t="s">
        <v>27</v>
      </c>
      <c r="B33" s="2"/>
      <c r="C33" s="2"/>
      <c r="D33" s="47">
        <v>0</v>
      </c>
      <c r="E33" s="48"/>
      <c r="F33" s="58">
        <v>0</v>
      </c>
      <c r="G33" s="59"/>
      <c r="H33" s="60"/>
      <c r="I33" s="61"/>
      <c r="J33" s="47">
        <f>+'[1]trial bal &amp; AJE'!Q30+'[1]trial bal &amp; AJE'!Q31+'[1]trial bal &amp; AJE'!Q33+'[1]trial bal &amp; AJE'!Q34</f>
        <v>0</v>
      </c>
      <c r="K33" s="63"/>
      <c r="L33" s="59"/>
      <c r="M33" s="64">
        <v>131105</v>
      </c>
      <c r="N33" s="58"/>
      <c r="O33" s="65"/>
      <c r="P33" s="47"/>
      <c r="Q33" s="47">
        <f>+J33+D33</f>
        <v>0</v>
      </c>
      <c r="R33" s="58"/>
      <c r="S33" s="58">
        <f>+F33+M33</f>
        <v>131105</v>
      </c>
    </row>
    <row r="34" spans="1:19" ht="15.75" x14ac:dyDescent="0.25">
      <c r="A34" s="1" t="s">
        <v>28</v>
      </c>
      <c r="B34" s="2"/>
      <c r="C34" s="2"/>
      <c r="D34" s="47">
        <f>SUM('[1]trial bal &amp; AJE'!V46:V59)-'[1]trial bal &amp; AJE'!V47-'[1]trial bal &amp; AJE'!V49-'[1]trial bal &amp; AJE'!V59</f>
        <v>33538</v>
      </c>
      <c r="E34" s="48"/>
      <c r="F34" s="58">
        <v>29912</v>
      </c>
      <c r="G34" s="59"/>
      <c r="H34" s="60"/>
      <c r="I34" s="61"/>
      <c r="J34" s="47">
        <v>0</v>
      </c>
      <c r="K34" s="63"/>
      <c r="L34" s="59"/>
      <c r="M34" s="64">
        <v>0</v>
      </c>
      <c r="N34" s="58"/>
      <c r="O34" s="65"/>
      <c r="P34" s="47"/>
      <c r="Q34" s="47">
        <f>+J34+D34</f>
        <v>33538</v>
      </c>
      <c r="R34" s="58"/>
      <c r="S34" s="58">
        <f>+F34+M34</f>
        <v>29912</v>
      </c>
    </row>
    <row r="35" spans="1:19" ht="15.75" x14ac:dyDescent="0.25">
      <c r="A35" s="1" t="s">
        <v>29</v>
      </c>
      <c r="B35" s="2"/>
      <c r="C35" s="2"/>
      <c r="D35" s="47">
        <f>SUM('[1]trial bal &amp; AJE'!V37:V43)</f>
        <v>20111</v>
      </c>
      <c r="E35" s="48"/>
      <c r="F35" s="58">
        <v>22920</v>
      </c>
      <c r="G35" s="59"/>
      <c r="H35" s="60"/>
      <c r="I35" s="61"/>
      <c r="J35" s="47">
        <v>0</v>
      </c>
      <c r="K35" s="63"/>
      <c r="L35" s="59"/>
      <c r="M35" s="64">
        <v>0</v>
      </c>
      <c r="N35" s="58"/>
      <c r="O35" s="65"/>
      <c r="P35" s="47"/>
      <c r="Q35" s="47">
        <f>+J35+D35</f>
        <v>20111</v>
      </c>
      <c r="R35" s="58"/>
      <c r="S35" s="58">
        <f>+F35+M35</f>
        <v>22920</v>
      </c>
    </row>
    <row r="36" spans="1:19" ht="15.75" x14ac:dyDescent="0.25">
      <c r="A36" s="1" t="s">
        <v>30</v>
      </c>
      <c r="B36" s="2"/>
      <c r="C36" s="2"/>
      <c r="D36" s="47">
        <v>9470</v>
      </c>
      <c r="E36" s="48"/>
      <c r="F36" s="58">
        <v>9470</v>
      </c>
      <c r="G36" s="59"/>
      <c r="H36" s="60"/>
      <c r="I36" s="61"/>
      <c r="J36" s="47">
        <v>0</v>
      </c>
      <c r="K36" s="63"/>
      <c r="L36" s="59"/>
      <c r="M36" s="64">
        <v>0</v>
      </c>
      <c r="N36" s="58"/>
      <c r="O36" s="65"/>
      <c r="P36" s="47"/>
      <c r="Q36" s="47">
        <f>+J36+D36</f>
        <v>9470</v>
      </c>
      <c r="R36" s="58"/>
      <c r="S36" s="58">
        <f>+F36+M36</f>
        <v>9470</v>
      </c>
    </row>
    <row r="37" spans="1:19" ht="15.75" x14ac:dyDescent="0.25">
      <c r="A37" s="1" t="s">
        <v>31</v>
      </c>
      <c r="B37" s="2"/>
      <c r="C37" s="2"/>
      <c r="D37" s="47">
        <f>+'[1]trial bal &amp; AJE'!V47</f>
        <v>2391</v>
      </c>
      <c r="E37" s="48"/>
      <c r="F37" s="58">
        <v>1710</v>
      </c>
      <c r="G37" s="59"/>
      <c r="H37" s="60"/>
      <c r="I37" s="61"/>
      <c r="J37" s="47">
        <v>0</v>
      </c>
      <c r="K37" s="63"/>
      <c r="L37" s="59"/>
      <c r="M37" s="64">
        <v>0</v>
      </c>
      <c r="N37" s="58"/>
      <c r="O37" s="65"/>
      <c r="P37" s="47"/>
      <c r="Q37" s="47">
        <f>+J37+D37</f>
        <v>2391</v>
      </c>
      <c r="R37" s="58"/>
      <c r="S37" s="58">
        <f>+F37+M37</f>
        <v>1710</v>
      </c>
    </row>
    <row r="38" spans="1:19" ht="15.75" x14ac:dyDescent="0.25">
      <c r="A38" s="1" t="s">
        <v>32</v>
      </c>
      <c r="B38" s="2"/>
      <c r="C38" s="2"/>
      <c r="D38" s="47">
        <f>+'[1]trial bal &amp; AJE'!V49</f>
        <v>1651</v>
      </c>
      <c r="E38" s="48"/>
      <c r="F38" s="58">
        <v>10427</v>
      </c>
      <c r="G38" s="59"/>
      <c r="H38" s="60"/>
      <c r="I38" s="61"/>
      <c r="J38" s="47">
        <v>0</v>
      </c>
      <c r="K38" s="63"/>
      <c r="L38" s="59"/>
      <c r="M38" s="64">
        <v>0</v>
      </c>
      <c r="N38" s="58"/>
      <c r="O38" s="65"/>
      <c r="P38" s="47"/>
      <c r="Q38" s="47">
        <f>+J38+D38</f>
        <v>1651</v>
      </c>
      <c r="R38" s="58"/>
      <c r="S38" s="58">
        <f>+F38+M38</f>
        <v>10427</v>
      </c>
    </row>
    <row r="39" spans="1:19" ht="15.75" x14ac:dyDescent="0.25">
      <c r="A39" s="1" t="s">
        <v>33</v>
      </c>
      <c r="B39" s="2"/>
      <c r="C39" s="2"/>
      <c r="D39" s="47">
        <v>0</v>
      </c>
      <c r="E39" s="48"/>
      <c r="F39" s="58">
        <v>0</v>
      </c>
      <c r="G39" s="59"/>
      <c r="H39" s="60"/>
      <c r="I39" s="61"/>
      <c r="J39" s="47">
        <v>0</v>
      </c>
      <c r="K39" s="63"/>
      <c r="L39" s="59"/>
      <c r="M39" s="64">
        <v>0</v>
      </c>
      <c r="N39" s="58"/>
      <c r="O39" s="65"/>
      <c r="P39" s="47"/>
      <c r="Q39" s="47">
        <f>+J39+D39</f>
        <v>0</v>
      </c>
      <c r="R39" s="58"/>
      <c r="S39" s="58">
        <f>+F39+M39</f>
        <v>0</v>
      </c>
    </row>
    <row r="40" spans="1:19" ht="15.75" x14ac:dyDescent="0.25">
      <c r="A40" s="1"/>
      <c r="B40" s="2"/>
      <c r="C40" s="2"/>
      <c r="D40" s="47"/>
      <c r="E40" s="48"/>
      <c r="F40" s="58"/>
      <c r="G40" s="59"/>
      <c r="H40" s="60"/>
      <c r="I40" s="61"/>
      <c r="J40" s="47"/>
      <c r="K40" s="63"/>
      <c r="L40" s="59"/>
      <c r="M40" s="64"/>
      <c r="N40" s="58"/>
      <c r="O40" s="65"/>
      <c r="P40" s="47"/>
      <c r="Q40" s="47"/>
      <c r="R40" s="58"/>
      <c r="S40" s="58"/>
    </row>
    <row r="41" spans="1:19" ht="16.5" thickBot="1" x14ac:dyDescent="0.3">
      <c r="A41" s="1" t="s">
        <v>34</v>
      </c>
      <c r="B41" s="2"/>
      <c r="C41" s="2"/>
      <c r="D41" s="81">
        <f>SUM(D33:D39)</f>
        <v>67161</v>
      </c>
      <c r="E41" s="48"/>
      <c r="F41" s="82">
        <f>SUM(F33:F40)</f>
        <v>74439</v>
      </c>
      <c r="G41" s="59"/>
      <c r="H41" s="60"/>
      <c r="I41" s="61"/>
      <c r="J41" s="81">
        <f>SUM(J33:J39)</f>
        <v>0</v>
      </c>
      <c r="K41" s="63"/>
      <c r="L41" s="59"/>
      <c r="M41" s="82">
        <f>SUM(M33:M39)</f>
        <v>131105</v>
      </c>
      <c r="N41" s="58"/>
      <c r="O41" s="65"/>
      <c r="P41" s="47"/>
      <c r="Q41" s="81">
        <f>SUM(Q33:Q39)</f>
        <v>67161</v>
      </c>
      <c r="R41" s="58"/>
      <c r="S41" s="82">
        <f>SUM(S33:S39)</f>
        <v>205544</v>
      </c>
    </row>
    <row r="42" spans="1:19" ht="16.5" thickTop="1" x14ac:dyDescent="0.25">
      <c r="A42" s="1"/>
      <c r="B42" s="2"/>
      <c r="C42" s="2"/>
      <c r="D42" s="47"/>
      <c r="E42" s="48"/>
      <c r="F42" s="58"/>
      <c r="G42" s="59"/>
      <c r="H42" s="60"/>
      <c r="I42" s="61"/>
      <c r="J42" s="47"/>
      <c r="K42" s="63"/>
      <c r="L42" s="59"/>
      <c r="M42" s="64"/>
      <c r="N42" s="58"/>
      <c r="O42" s="65"/>
      <c r="P42" s="47"/>
      <c r="Q42" s="47"/>
      <c r="R42" s="58"/>
      <c r="S42" s="58"/>
    </row>
    <row r="43" spans="1:19" ht="15.75" x14ac:dyDescent="0.25">
      <c r="A43" s="56" t="s">
        <v>35</v>
      </c>
      <c r="B43" s="57"/>
      <c r="C43" s="57"/>
      <c r="D43" s="47">
        <f>+D30-D41</f>
        <v>67901</v>
      </c>
      <c r="E43" s="48"/>
      <c r="F43" s="58">
        <f>+F30-F41</f>
        <v>104271</v>
      </c>
      <c r="G43" s="59"/>
      <c r="H43" s="60"/>
      <c r="I43" s="61"/>
      <c r="J43" s="47">
        <f>+J30-J41</f>
        <v>0</v>
      </c>
      <c r="K43" s="63"/>
      <c r="L43" s="59"/>
      <c r="M43" s="58">
        <f>+M30-M41</f>
        <v>-130105</v>
      </c>
      <c r="N43" s="58"/>
      <c r="O43" s="65"/>
      <c r="P43" s="47"/>
      <c r="Q43" s="47">
        <f>+Q30-Q41</f>
        <v>67901</v>
      </c>
      <c r="R43" s="71"/>
      <c r="S43" s="58">
        <f>+S30-S41</f>
        <v>-25834</v>
      </c>
    </row>
  </sheetData>
  <pageMargins left="0.7" right="0.7" top="0.75" bottom="0.75" header="0.3" footer="0.3"/>
  <pageSetup scale="7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2024-09-04T21:14:58Z</cp:lastPrinted>
  <dcterms:created xsi:type="dcterms:W3CDTF">2024-09-04T21:10:16Z</dcterms:created>
  <dcterms:modified xsi:type="dcterms:W3CDTF">2024-09-04T21:15:07Z</dcterms:modified>
</cp:coreProperties>
</file>